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O:\Council Services\Communications\Website\Website Files\Home, Property &amp; Community\Property Taxes\"/>
    </mc:Choice>
  </mc:AlternateContent>
  <xr:revisionPtr revIDLastSave="0" documentId="8_{BE717D76-B24A-41E9-ADAB-2E265F46E1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1-2026 Tax Impact Calculator" sheetId="1" r:id="rId1"/>
  </sheets>
  <definedNames>
    <definedName name="_xlnm.Print_Area" localSheetId="0">'V1-2026 Tax Impact Calculator'!$A$1:$H$59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5" i="1"/>
  <c r="G35" i="1"/>
  <c r="E35" i="1"/>
  <c r="E47" i="1" l="1"/>
  <c r="E46" i="1"/>
  <c r="H16" i="1"/>
  <c r="G16" i="1"/>
  <c r="H10" i="1"/>
  <c r="H9" i="1"/>
  <c r="G10" i="1"/>
  <c r="G9" i="1"/>
  <c r="E16" i="1"/>
  <c r="E10" i="1"/>
  <c r="E9" i="1"/>
  <c r="E11" i="1" l="1"/>
  <c r="B15" i="1"/>
  <c r="B14" i="1"/>
  <c r="C11" i="1"/>
  <c r="B11" i="1"/>
  <c r="G34" i="1" s="1"/>
  <c r="G11" i="1"/>
  <c r="E34" i="1" l="1"/>
  <c r="E36" i="1" s="1"/>
  <c r="G36" i="1"/>
  <c r="E15" i="1"/>
  <c r="H15" i="1"/>
  <c r="G15" i="1"/>
  <c r="E14" i="1"/>
  <c r="H14" i="1"/>
  <c r="G14" i="1"/>
  <c r="H11" i="1"/>
  <c r="C17" i="1"/>
  <c r="E50" i="1" s="1"/>
  <c r="B17" i="1"/>
  <c r="G50" i="1" s="1"/>
  <c r="G53" i="1" l="1"/>
  <c r="G39" i="1"/>
  <c r="G41" i="1"/>
  <c r="E17" i="1"/>
  <c r="H17" i="1"/>
  <c r="G17" i="1"/>
</calcChain>
</file>

<file path=xl/sharedStrings.xml><?xml version="1.0" encoding="utf-8"?>
<sst xmlns="http://schemas.openxmlformats.org/spreadsheetml/2006/main" count="39" uniqueCount="34">
  <si>
    <t>Residential</t>
  </si>
  <si>
    <t>(if assessment did not change)</t>
  </si>
  <si>
    <t>Municipal</t>
  </si>
  <si>
    <t>School Division</t>
  </si>
  <si>
    <t>Total</t>
  </si>
  <si>
    <t>Education Support</t>
  </si>
  <si>
    <t>Impact in $ on an $250,000 property</t>
  </si>
  <si>
    <t>Impact in $ on an $500,000 property</t>
  </si>
  <si>
    <t>2025 Mill Rates</t>
  </si>
  <si>
    <t>Gross Property Taxes</t>
  </si>
  <si>
    <t>FOR RESIDENTIAL PROPERTIES:</t>
  </si>
  <si>
    <t>FOR COMMERCIAL PROPERTIES:</t>
  </si>
  <si>
    <t>Enter your property assessment here:</t>
  </si>
  <si>
    <t>2026 Mill Rates</t>
  </si>
  <si>
    <t>- The Homeowners' Affordability Tax Credit (HATC) has increased by $100 in 2026</t>
  </si>
  <si>
    <t>TO SEE YOUR TAX BILL IMPACT FOR 2026:</t>
  </si>
  <si>
    <t>TAX IMPACT CALCULATOR</t>
  </si>
  <si>
    <t>Gross Property Taxes:</t>
  </si>
  <si>
    <t>Commercial</t>
  </si>
  <si>
    <t>Disclaimer:</t>
  </si>
  <si>
    <t>- HATC applies only to residential property designated as the owners primary residence</t>
  </si>
  <si>
    <t xml:space="preserve">* This calculator provides an estimate only </t>
  </si>
  <si>
    <t>* Doesn't include arrears, penalities, or other charges that may appear on the account</t>
  </si>
  <si>
    <t>* Results are based on the assessment values you enter and the mill rates shown</t>
  </si>
  <si>
    <t>Changes to the Homeowners' Affordability Tax Credit (HATC) in 2026:</t>
  </si>
  <si>
    <t xml:space="preserve">     2025 Available Credit - $1,500</t>
  </si>
  <si>
    <t xml:space="preserve">     2026 Available Credit - $1,600</t>
  </si>
  <si>
    <r>
      <t xml:space="preserve">HATC, </t>
    </r>
    <r>
      <rPr>
        <i/>
        <sz val="11"/>
        <color theme="1"/>
        <rFont val="Arial"/>
        <family val="2"/>
      </rPr>
      <t>if applicable</t>
    </r>
    <r>
      <rPr>
        <sz val="11"/>
        <color theme="1"/>
        <rFont val="Arial"/>
        <family val="2"/>
      </rPr>
      <t>:</t>
    </r>
  </si>
  <si>
    <t>Estimated Total Property Taxes Net of HATC:</t>
  </si>
  <si>
    <t xml:space="preserve">Change in Mill Rate </t>
  </si>
  <si>
    <t>Difference Between 2025 and 2026:</t>
  </si>
  <si>
    <t>Net of HATC:</t>
  </si>
  <si>
    <t xml:space="preserve"> Property Taxes Payable:</t>
  </si>
  <si>
    <t>Difference Between 2025 and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</si>
</sst>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.00_ ;[Red]\-0.00\ "/>
    <numFmt numFmtId="166" formatCode="0.000_ ;[Red]\-0.000"/>
    <numFmt numFmtId="167" formatCode="0.000"/>
    <numFmt numFmtId="168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sz val="11"/>
      <color indexed="8"/>
      <name val="Arial"/>
      <family val="2"/>
    </font>
    <font>
      <b/>
      <i/>
      <sz val="11"/>
      <name val="Arial"/>
      <family val="2"/>
    </font>
    <font>
      <u/>
      <sz val="11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4" fontId="1" fillId="0" borderId="0" xfId="0" applyNumberFormat="1" applyFont="1"/>
    <xf numFmtId="165" fontId="4" fillId="0" borderId="0" xfId="1" applyNumberFormat="1" applyFont="1"/>
    <xf numFmtId="0" fontId="5" fillId="0" borderId="0" xfId="0" applyFont="1"/>
    <xf numFmtId="10" fontId="1" fillId="0" borderId="0" xfId="2" applyNumberFormat="1" applyFont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quotePrefix="1" applyFont="1"/>
    <xf numFmtId="0" fontId="1" fillId="0" borderId="0" xfId="0" applyFont="1" applyAlignment="1">
      <alignment horizontal="left" vertical="top"/>
    </xf>
    <xf numFmtId="43" fontId="1" fillId="0" borderId="0" xfId="4" applyFont="1"/>
    <xf numFmtId="0" fontId="7" fillId="0" borderId="0" xfId="0" applyFont="1"/>
    <xf numFmtId="0" fontId="6" fillId="0" borderId="0" xfId="0" applyFont="1"/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1" xfId="0" applyFont="1" applyBorder="1"/>
    <xf numFmtId="0" fontId="6" fillId="0" borderId="1" xfId="0" applyFont="1" applyBorder="1"/>
    <xf numFmtId="166" fontId="12" fillId="0" borderId="0" xfId="0" applyNumberFormat="1" applyFont="1"/>
    <xf numFmtId="165" fontId="12" fillId="0" borderId="0" xfId="0" applyNumberFormat="1" applyFont="1"/>
    <xf numFmtId="167" fontId="1" fillId="0" borderId="0" xfId="2" applyNumberFormat="1" applyFont="1" applyBorder="1"/>
    <xf numFmtId="165" fontId="1" fillId="0" borderId="0" xfId="2" applyNumberFormat="1" applyFont="1" applyBorder="1"/>
    <xf numFmtId="165" fontId="1" fillId="0" borderId="0" xfId="1" applyNumberFormat="1" applyFont="1" applyBorder="1"/>
    <xf numFmtId="165" fontId="1" fillId="0" borderId="2" xfId="1" applyNumberFormat="1" applyFont="1" applyBorder="1"/>
    <xf numFmtId="0" fontId="9" fillId="0" borderId="1" xfId="0" applyFont="1" applyBorder="1"/>
    <xf numFmtId="166" fontId="9" fillId="0" borderId="3" xfId="0" applyNumberFormat="1" applyFont="1" applyBorder="1"/>
    <xf numFmtId="165" fontId="9" fillId="0" borderId="0" xfId="0" applyNumberFormat="1" applyFont="1"/>
    <xf numFmtId="165" fontId="9" fillId="0" borderId="0" xfId="2" applyNumberFormat="1" applyFont="1" applyBorder="1"/>
    <xf numFmtId="165" fontId="9" fillId="0" borderId="3" xfId="1" applyNumberFormat="1" applyFont="1" applyBorder="1"/>
    <xf numFmtId="165" fontId="9" fillId="0" borderId="8" xfId="1" applyNumberFormat="1" applyFont="1" applyBorder="1"/>
    <xf numFmtId="0" fontId="6" fillId="0" borderId="4" xfId="0" applyFont="1" applyBorder="1"/>
    <xf numFmtId="166" fontId="6" fillId="0" borderId="6" xfId="0" applyNumberFormat="1" applyFont="1" applyBorder="1"/>
    <xf numFmtId="165" fontId="6" fillId="0" borderId="6" xfId="0" applyNumberFormat="1" applyFont="1" applyBorder="1"/>
    <xf numFmtId="165" fontId="1" fillId="0" borderId="6" xfId="0" applyNumberFormat="1" applyFont="1" applyBorder="1"/>
    <xf numFmtId="166" fontId="6" fillId="0" borderId="0" xfId="0" applyNumberFormat="1" applyFont="1"/>
    <xf numFmtId="165" fontId="6" fillId="0" borderId="0" xfId="0" applyNumberFormat="1" applyFont="1"/>
    <xf numFmtId="165" fontId="1" fillId="0" borderId="0" xfId="0" applyNumberFormat="1" applyFont="1"/>
    <xf numFmtId="165" fontId="1" fillId="0" borderId="2" xfId="0" applyNumberFormat="1" applyFont="1" applyBorder="1"/>
    <xf numFmtId="0" fontId="9" fillId="0" borderId="3" xfId="2" applyNumberFormat="1" applyFont="1" applyBorder="1"/>
    <xf numFmtId="0" fontId="8" fillId="0" borderId="0" xfId="0" applyFont="1" applyAlignment="1">
      <alignment horizontal="center"/>
    </xf>
    <xf numFmtId="0" fontId="4" fillId="0" borderId="0" xfId="0" applyFont="1"/>
    <xf numFmtId="164" fontId="4" fillId="2" borderId="0" xfId="1" applyNumberFormat="1" applyFont="1" applyFill="1" applyAlignment="1" applyProtection="1">
      <protection locked="0"/>
    </xf>
    <xf numFmtId="164" fontId="4" fillId="0" borderId="0" xfId="1" applyNumberFormat="1" applyFont="1" applyFill="1" applyAlignment="1" applyProtection="1">
      <protection locked="0"/>
    </xf>
    <xf numFmtId="0" fontId="11" fillId="0" borderId="0" xfId="0" applyFont="1"/>
    <xf numFmtId="8" fontId="1" fillId="0" borderId="0" xfId="1" applyNumberFormat="1" applyFont="1" applyBorder="1"/>
    <xf numFmtId="8" fontId="1" fillId="0" borderId="0" xfId="1" applyNumberFormat="1" applyFont="1" applyFill="1" applyBorder="1" applyAlignment="1">
      <alignment horizontal="right"/>
    </xf>
    <xf numFmtId="44" fontId="1" fillId="0" borderId="0" xfId="1" applyFont="1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8" fontId="1" fillId="0" borderId="0" xfId="1" applyNumberFormat="1" applyFont="1" applyFill="1" applyBorder="1" applyAlignment="1"/>
    <xf numFmtId="43" fontId="1" fillId="0" borderId="0" xfId="4" applyFont="1" applyFill="1" applyBorder="1" applyAlignment="1"/>
    <xf numFmtId="43" fontId="1" fillId="0" borderId="0" xfId="4" applyFont="1" applyFill="1" applyBorder="1" applyAlignment="1">
      <alignment vertical="center"/>
    </xf>
    <xf numFmtId="43" fontId="6" fillId="0" borderId="0" xfId="4" applyFont="1" applyFill="1" applyBorder="1"/>
    <xf numFmtId="43" fontId="1" fillId="0" borderId="0" xfId="4" applyFont="1" applyFill="1" applyBorder="1"/>
    <xf numFmtId="168" fontId="1" fillId="0" borderId="0" xfId="4" applyNumberFormat="1" applyFont="1" applyFill="1" applyBorder="1"/>
    <xf numFmtId="168" fontId="1" fillId="0" borderId="0" xfId="4" applyNumberFormat="1" applyFont="1" applyFill="1" applyBorder="1" applyAlignment="1">
      <alignment horizontal="right"/>
    </xf>
    <xf numFmtId="168" fontId="6" fillId="0" borderId="0" xfId="4" applyNumberFormat="1" applyFont="1" applyFill="1"/>
    <xf numFmtId="43" fontId="1" fillId="0" borderId="9" xfId="4" applyFont="1" applyFill="1" applyBorder="1" applyAlignment="1">
      <alignment horizontal="right"/>
    </xf>
    <xf numFmtId="43" fontId="6" fillId="0" borderId="9" xfId="4" applyFont="1" applyFill="1" applyBorder="1"/>
    <xf numFmtId="44" fontId="1" fillId="0" borderId="0" xfId="1" applyFont="1" applyFill="1" applyBorder="1"/>
    <xf numFmtId="0" fontId="1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8" fontId="9" fillId="0" borderId="0" xfId="4" applyNumberFormat="1" applyFont="1" applyFill="1"/>
    <xf numFmtId="44" fontId="4" fillId="2" borderId="0" xfId="1" applyFont="1" applyFill="1" applyBorder="1"/>
    <xf numFmtId="0" fontId="13" fillId="0" borderId="0" xfId="0" applyFont="1"/>
    <xf numFmtId="0" fontId="16" fillId="0" borderId="0" xfId="0" applyFont="1"/>
    <xf numFmtId="0" fontId="13" fillId="2" borderId="0" xfId="0" applyFont="1" applyFill="1"/>
    <xf numFmtId="0" fontId="13" fillId="4" borderId="0" xfId="0" applyFont="1" applyFill="1"/>
    <xf numFmtId="0" fontId="9" fillId="0" borderId="5" xfId="0" applyFont="1" applyBorder="1" applyAlignment="1">
      <alignment horizontal="center"/>
    </xf>
    <xf numFmtId="0" fontId="1" fillId="0" borderId="12" xfId="0" applyFont="1" applyBorder="1"/>
    <xf numFmtId="0" fontId="7" fillId="0" borderId="13" xfId="0" applyFont="1" applyBorder="1"/>
    <xf numFmtId="0" fontId="4" fillId="0" borderId="13" xfId="0" applyFont="1" applyBorder="1"/>
    <xf numFmtId="0" fontId="6" fillId="0" borderId="15" xfId="3" quotePrefix="1" applyFont="1" applyBorder="1" applyAlignment="1">
      <alignment horizontal="left"/>
    </xf>
    <xf numFmtId="0" fontId="1" fillId="0" borderId="15" xfId="0" quotePrefix="1" applyFont="1" applyBorder="1"/>
    <xf numFmtId="0" fontId="7" fillId="4" borderId="0" xfId="0" applyFont="1" applyFill="1"/>
    <xf numFmtId="0" fontId="1" fillId="4" borderId="0" xfId="0" applyFont="1" applyFill="1"/>
    <xf numFmtId="165" fontId="6" fillId="4" borderId="0" xfId="0" applyNumberFormat="1" applyFont="1" applyFill="1"/>
    <xf numFmtId="164" fontId="4" fillId="4" borderId="0" xfId="1" applyNumberFormat="1" applyFont="1" applyFill="1" applyAlignment="1" applyProtection="1">
      <protection locked="0"/>
    </xf>
    <xf numFmtId="44" fontId="4" fillId="4" borderId="0" xfId="1" applyFont="1" applyFill="1" applyBorder="1"/>
    <xf numFmtId="0" fontId="1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165" fontId="9" fillId="0" borderId="0" xfId="0" applyNumberFormat="1" applyFont="1" applyAlignment="1">
      <alignment horizontal="right"/>
    </xf>
    <xf numFmtId="0" fontId="1" fillId="0" borderId="0" xfId="0" quotePrefix="1" applyFont="1" applyAlignment="1">
      <alignment wrapText="1"/>
    </xf>
    <xf numFmtId="0" fontId="1" fillId="0" borderId="18" xfId="0" quotePrefix="1" applyFont="1" applyBorder="1" applyAlignment="1">
      <alignment wrapText="1"/>
    </xf>
    <xf numFmtId="0" fontId="1" fillId="0" borderId="14" xfId="0" applyFont="1" applyBorder="1"/>
    <xf numFmtId="0" fontId="1" fillId="0" borderId="16" xfId="0" applyFont="1" applyBorder="1"/>
    <xf numFmtId="0" fontId="1" fillId="0" borderId="19" xfId="0" applyFont="1" applyBorder="1"/>
    <xf numFmtId="0" fontId="1" fillId="0" borderId="17" xfId="0" quotePrefix="1" applyFont="1" applyBorder="1" applyAlignment="1">
      <alignment horizontal="left"/>
    </xf>
    <xf numFmtId="0" fontId="15" fillId="3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7" fillId="0" borderId="0" xfId="0" quotePrefix="1" applyFont="1" applyAlignment="1">
      <alignment horizontal="center"/>
    </xf>
    <xf numFmtId="0" fontId="17" fillId="0" borderId="2" xfId="0" quotePrefix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9525</xdr:rowOff>
    </xdr:from>
    <xdr:to>
      <xdr:col>4</xdr:col>
      <xdr:colOff>561975</xdr:colOff>
      <xdr:row>3</xdr:row>
      <xdr:rowOff>142875</xdr:rowOff>
    </xdr:to>
    <xdr:pic>
      <xdr:nvPicPr>
        <xdr:cNvPr id="3" name="Picture 2" descr="PlaP city of possibilities compress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9525"/>
          <a:ext cx="148590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6"/>
  <sheetViews>
    <sheetView tabSelected="1" zoomScaleNormal="100" workbookViewId="0">
      <selection activeCell="K11" sqref="K11"/>
    </sheetView>
  </sheetViews>
  <sheetFormatPr defaultColWidth="9.140625" defaultRowHeight="14.25" zeroHeight="1" x14ac:dyDescent="0.2"/>
  <cols>
    <col min="1" max="1" width="16.42578125" style="7" bestFit="1" customWidth="1"/>
    <col min="2" max="3" width="10.85546875" style="7" customWidth="1"/>
    <col min="4" max="4" width="2.42578125" style="7" customWidth="1"/>
    <col min="5" max="5" width="12.5703125" style="7" customWidth="1"/>
    <col min="6" max="6" width="2" style="7" customWidth="1"/>
    <col min="7" max="7" width="12.5703125" style="1" customWidth="1"/>
    <col min="8" max="8" width="13.28515625" style="1" customWidth="1"/>
    <col min="9" max="9" width="9.140625" style="1" customWidth="1"/>
    <col min="10" max="10" width="14" style="1" bestFit="1" customWidth="1"/>
    <col min="11" max="11" width="35.140625" style="1" bestFit="1" customWidth="1"/>
    <col min="12" max="13" width="11.5703125" style="1" bestFit="1" customWidth="1"/>
    <col min="14" max="14" width="9.85546875" style="1" bestFit="1" customWidth="1"/>
    <col min="15" max="16383" width="9.140625" style="1"/>
    <col min="16384" max="16384" width="4.7109375" style="1" customWidth="1"/>
  </cols>
  <sheetData>
    <row r="1" spans="1:11" x14ac:dyDescent="0.2">
      <c r="A1" s="1"/>
      <c r="B1" s="1"/>
      <c r="C1" s="1"/>
      <c r="D1" s="1"/>
      <c r="E1" s="1"/>
      <c r="F1" s="1"/>
    </row>
    <row r="2" spans="1:11" x14ac:dyDescent="0.2">
      <c r="A2" s="1"/>
      <c r="B2" s="1"/>
      <c r="C2" s="1"/>
      <c r="D2" s="1"/>
      <c r="E2" s="1"/>
      <c r="F2" s="1"/>
    </row>
    <row r="3" spans="1:11" x14ac:dyDescent="0.2">
      <c r="A3" s="1"/>
      <c r="B3" s="1"/>
      <c r="C3" s="1"/>
      <c r="D3" s="1"/>
      <c r="E3" s="1"/>
      <c r="F3" s="1"/>
    </row>
    <row r="4" spans="1:11" x14ac:dyDescent="0.2">
      <c r="A4" s="1"/>
      <c r="B4" s="1"/>
      <c r="C4" s="1"/>
      <c r="D4" s="1"/>
      <c r="E4" s="1"/>
      <c r="F4" s="1"/>
    </row>
    <row r="5" spans="1:11" s="68" customFormat="1" ht="18" x14ac:dyDescent="0.25">
      <c r="A5" s="95" t="s">
        <v>16</v>
      </c>
      <c r="B5" s="95"/>
      <c r="C5" s="95"/>
      <c r="D5" s="95"/>
      <c r="E5" s="95"/>
      <c r="F5" s="95"/>
      <c r="G5" s="95"/>
      <c r="H5" s="95"/>
    </row>
    <row r="6" spans="1:11" x14ac:dyDescent="0.2">
      <c r="A6" s="2"/>
      <c r="B6" s="16"/>
      <c r="C6" s="16"/>
      <c r="D6" s="16"/>
      <c r="E6" s="1"/>
      <c r="F6" s="1"/>
    </row>
    <row r="7" spans="1:11" ht="54" customHeight="1" x14ac:dyDescent="0.25">
      <c r="A7" s="71">
        <v>2026</v>
      </c>
      <c r="B7" s="17" t="s">
        <v>13</v>
      </c>
      <c r="C7" s="17" t="s">
        <v>8</v>
      </c>
      <c r="D7" s="85"/>
      <c r="E7" s="84" t="s">
        <v>29</v>
      </c>
      <c r="F7" s="86"/>
      <c r="G7" s="18" t="s">
        <v>6</v>
      </c>
      <c r="H7" s="18" t="s">
        <v>7</v>
      </c>
    </row>
    <row r="8" spans="1:11" ht="15" x14ac:dyDescent="0.25">
      <c r="A8" s="19" t="s">
        <v>0</v>
      </c>
      <c r="B8" s="3"/>
      <c r="C8" s="3"/>
      <c r="D8" s="3"/>
      <c r="E8" s="1"/>
      <c r="F8" s="1"/>
      <c r="G8" s="97" t="s">
        <v>1</v>
      </c>
      <c r="H8" s="98"/>
    </row>
    <row r="9" spans="1:11" x14ac:dyDescent="0.2">
      <c r="A9" s="20" t="s">
        <v>2</v>
      </c>
      <c r="B9" s="21">
        <v>20.506</v>
      </c>
      <c r="C9" s="21">
        <v>19.867999999999999</v>
      </c>
      <c r="D9" s="22"/>
      <c r="E9" s="23">
        <f>+B9-C9</f>
        <v>0.63800000000000168</v>
      </c>
      <c r="F9" s="24"/>
      <c r="G9" s="25">
        <f>250*0.45*($B9-$C9)</f>
        <v>71.77500000000019</v>
      </c>
      <c r="H9" s="26">
        <f>500*0.45*($B9-$C9)</f>
        <v>143.55000000000038</v>
      </c>
    </row>
    <row r="10" spans="1:11" x14ac:dyDescent="0.2">
      <c r="A10" s="20" t="s">
        <v>3</v>
      </c>
      <c r="B10" s="21">
        <v>14.384</v>
      </c>
      <c r="C10" s="21">
        <v>12.962</v>
      </c>
      <c r="D10" s="22"/>
      <c r="E10" s="23">
        <f>+B10-C10</f>
        <v>1.4220000000000006</v>
      </c>
      <c r="F10" s="24"/>
      <c r="G10" s="25">
        <f>250*0.45*($B10-$C10)</f>
        <v>159.97500000000008</v>
      </c>
      <c r="H10" s="26">
        <f>500*0.45*($B10-$C10)</f>
        <v>319.95000000000016</v>
      </c>
    </row>
    <row r="11" spans="1:11" ht="15.75" thickBot="1" x14ac:dyDescent="0.3">
      <c r="A11" s="27" t="s">
        <v>4</v>
      </c>
      <c r="B11" s="28">
        <f>SUM(B9:B10)</f>
        <v>34.89</v>
      </c>
      <c r="C11" s="28">
        <f>SUM(C9:C10)</f>
        <v>32.83</v>
      </c>
      <c r="D11" s="29"/>
      <c r="E11" s="28">
        <f>SUM(E9:E10)</f>
        <v>2.0600000000000023</v>
      </c>
      <c r="F11" s="30"/>
      <c r="G11" s="31">
        <f>SUM(G9:G10)</f>
        <v>231.75000000000028</v>
      </c>
      <c r="H11" s="32">
        <f>SUM(H9:H10)</f>
        <v>463.50000000000057</v>
      </c>
    </row>
    <row r="12" spans="1:11" ht="15" thickTop="1" x14ac:dyDescent="0.2">
      <c r="A12" s="33"/>
      <c r="B12" s="34"/>
      <c r="C12" s="34"/>
      <c r="D12" s="35"/>
      <c r="E12" s="36"/>
      <c r="F12" s="36"/>
      <c r="G12" s="99"/>
      <c r="H12" s="100"/>
    </row>
    <row r="13" spans="1:11" ht="15" x14ac:dyDescent="0.25">
      <c r="A13" s="19" t="s">
        <v>18</v>
      </c>
      <c r="B13" s="37"/>
      <c r="C13" s="37"/>
      <c r="D13" s="38"/>
      <c r="E13" s="39"/>
      <c r="F13" s="39"/>
      <c r="G13" s="39"/>
      <c r="H13" s="40"/>
    </row>
    <row r="14" spans="1:11" x14ac:dyDescent="0.2">
      <c r="A14" s="20" t="s">
        <v>2</v>
      </c>
      <c r="B14" s="37">
        <f>+B9</f>
        <v>20.506</v>
      </c>
      <c r="C14" s="37">
        <f>+C9</f>
        <v>19.867999999999999</v>
      </c>
      <c r="D14" s="38"/>
      <c r="E14" s="23">
        <f t="shared" ref="E14:E16" si="0">+B14-C14</f>
        <v>0.63800000000000168</v>
      </c>
      <c r="F14" s="24"/>
      <c r="G14" s="25">
        <f>250*0.65*($B14-$C14)</f>
        <v>103.67500000000027</v>
      </c>
      <c r="H14" s="26">
        <f>500*0.65*($B14-$C14)</f>
        <v>207.35000000000053</v>
      </c>
    </row>
    <row r="15" spans="1:11" x14ac:dyDescent="0.2">
      <c r="A15" s="20" t="s">
        <v>3</v>
      </c>
      <c r="B15" s="37">
        <f>+B10</f>
        <v>14.384</v>
      </c>
      <c r="C15" s="37">
        <f>+C10</f>
        <v>12.962</v>
      </c>
      <c r="D15" s="38"/>
      <c r="E15" s="23">
        <f t="shared" si="0"/>
        <v>1.4220000000000006</v>
      </c>
      <c r="F15" s="24"/>
      <c r="G15" s="25">
        <f>250*0.65*($B15-$C15)</f>
        <v>231.0750000000001</v>
      </c>
      <c r="H15" s="26">
        <f>500*0.65*($B15-$C15)</f>
        <v>462.1500000000002</v>
      </c>
    </row>
    <row r="16" spans="1:11" x14ac:dyDescent="0.2">
      <c r="A16" s="20" t="s">
        <v>5</v>
      </c>
      <c r="B16" s="21">
        <v>7.4109999999999996</v>
      </c>
      <c r="C16" s="21">
        <v>7.117</v>
      </c>
      <c r="D16" s="38"/>
      <c r="E16" s="23">
        <f t="shared" si="0"/>
        <v>0.29399999999999959</v>
      </c>
      <c r="F16" s="24"/>
      <c r="G16" s="25">
        <f>250*0.65*($B16-$C16)</f>
        <v>47.774999999999935</v>
      </c>
      <c r="H16" s="26">
        <f>500*0.65*($B16-$C16)</f>
        <v>95.549999999999869</v>
      </c>
      <c r="K16" s="8"/>
    </row>
    <row r="17" spans="1:10" ht="15.75" thickBot="1" x14ac:dyDescent="0.3">
      <c r="A17" s="27" t="s">
        <v>4</v>
      </c>
      <c r="B17" s="28">
        <f>SUM(B14:B16)</f>
        <v>42.301000000000002</v>
      </c>
      <c r="C17" s="28">
        <f>SUM(C14:C16)</f>
        <v>39.946999999999996</v>
      </c>
      <c r="D17" s="29"/>
      <c r="E17" s="41">
        <f>SUM(E14:E16)</f>
        <v>2.3540000000000019</v>
      </c>
      <c r="F17" s="30"/>
      <c r="G17" s="31">
        <f>SUM(G14:G16)</f>
        <v>382.52500000000026</v>
      </c>
      <c r="H17" s="32">
        <f>SUM(H14:H16)</f>
        <v>765.05000000000052</v>
      </c>
    </row>
    <row r="18" spans="1:10" ht="15" thickTop="1" x14ac:dyDescent="0.2">
      <c r="A18" s="9"/>
      <c r="B18" s="10"/>
      <c r="C18" s="10"/>
      <c r="D18" s="10"/>
      <c r="E18" s="10"/>
      <c r="F18" s="10"/>
      <c r="G18" s="10"/>
      <c r="H18" s="11"/>
    </row>
    <row r="19" spans="1:10" x14ac:dyDescent="0.2">
      <c r="A19" s="96"/>
      <c r="B19" s="96"/>
      <c r="C19" s="4"/>
      <c r="D19" s="4"/>
      <c r="E19" s="4"/>
      <c r="F19" s="4"/>
      <c r="G19" s="4"/>
      <c r="H19" s="4"/>
    </row>
    <row r="20" spans="1:10" s="68" customFormat="1" ht="18" x14ac:dyDescent="0.25">
      <c r="A20" s="95" t="s">
        <v>15</v>
      </c>
      <c r="B20" s="95"/>
      <c r="C20" s="95"/>
      <c r="D20" s="95"/>
      <c r="E20" s="95"/>
      <c r="F20" s="95"/>
      <c r="G20" s="95"/>
      <c r="H20" s="95"/>
    </row>
    <row r="21" spans="1:10" ht="15" x14ac:dyDescent="0.25">
      <c r="A21" s="42"/>
      <c r="B21" s="42"/>
      <c r="C21" s="42"/>
      <c r="D21" s="42"/>
      <c r="E21" s="42"/>
      <c r="F21" s="42"/>
      <c r="G21" s="42"/>
      <c r="H21" s="42"/>
    </row>
    <row r="22" spans="1:10" ht="15" x14ac:dyDescent="0.25">
      <c r="A22" s="82" t="s">
        <v>10</v>
      </c>
      <c r="B22" s="83"/>
      <c r="C22" s="83"/>
      <c r="D22" s="42"/>
      <c r="E22" s="42"/>
      <c r="F22" s="42"/>
      <c r="G22" s="42"/>
      <c r="H22" s="42"/>
    </row>
    <row r="23" spans="1:10" ht="15" x14ac:dyDescent="0.25">
      <c r="A23" s="1"/>
      <c r="B23" s="1"/>
      <c r="C23" s="1"/>
      <c r="D23" s="1"/>
      <c r="E23" s="3"/>
      <c r="F23" s="3"/>
      <c r="G23" s="45"/>
    </row>
    <row r="24" spans="1:10" ht="15" x14ac:dyDescent="0.25">
      <c r="A24" s="43" t="s">
        <v>24</v>
      </c>
      <c r="B24" s="42"/>
      <c r="C24" s="42"/>
      <c r="D24" s="42"/>
      <c r="E24" s="42"/>
      <c r="F24" s="42"/>
      <c r="G24" s="42"/>
      <c r="H24" s="42"/>
    </row>
    <row r="25" spans="1:10" x14ac:dyDescent="0.2">
      <c r="A25" s="12" t="s">
        <v>20</v>
      </c>
      <c r="B25" s="1"/>
      <c r="C25" s="1"/>
      <c r="D25" s="1"/>
      <c r="E25" s="1"/>
      <c r="F25" s="1"/>
    </row>
    <row r="26" spans="1:10" ht="15" x14ac:dyDescent="0.25">
      <c r="A26" s="12" t="s">
        <v>14</v>
      </c>
      <c r="B26" s="1"/>
      <c r="C26" s="1"/>
      <c r="D26" s="1"/>
      <c r="E26" s="1"/>
      <c r="F26" s="1"/>
      <c r="I26" s="6"/>
    </row>
    <row r="27" spans="1:10" ht="15" x14ac:dyDescent="0.25">
      <c r="A27" s="12" t="s">
        <v>25</v>
      </c>
      <c r="B27" s="1"/>
      <c r="C27" s="1"/>
      <c r="D27" s="1"/>
      <c r="E27" s="1"/>
      <c r="F27" s="1"/>
      <c r="I27" s="6"/>
    </row>
    <row r="28" spans="1:10" ht="15" x14ac:dyDescent="0.25">
      <c r="A28" s="12" t="s">
        <v>26</v>
      </c>
      <c r="B28" s="1"/>
      <c r="C28" s="1"/>
      <c r="D28" s="1"/>
      <c r="E28" s="1"/>
      <c r="F28" s="1"/>
      <c r="I28" s="6"/>
    </row>
    <row r="29" spans="1:10" ht="15" x14ac:dyDescent="0.25">
      <c r="A29" s="63"/>
      <c r="B29" s="42"/>
      <c r="C29" s="42"/>
      <c r="D29" s="42"/>
      <c r="E29" s="42"/>
      <c r="F29" s="42"/>
      <c r="G29" s="42"/>
      <c r="H29" s="42"/>
    </row>
    <row r="30" spans="1:10" ht="15" x14ac:dyDescent="0.25">
      <c r="A30" s="69" t="s">
        <v>12</v>
      </c>
      <c r="B30" s="69"/>
      <c r="C30" s="69"/>
      <c r="D30" s="69"/>
      <c r="E30" s="3">
        <v>2025</v>
      </c>
      <c r="F30" s="3"/>
      <c r="G30" s="44"/>
      <c r="H30" s="67"/>
      <c r="J30" s="5"/>
    </row>
    <row r="31" spans="1:10" ht="15" x14ac:dyDescent="0.25">
      <c r="A31" s="1"/>
      <c r="B31" s="1"/>
      <c r="C31" s="1"/>
      <c r="D31" s="1"/>
      <c r="E31" s="1">
        <v>2026</v>
      </c>
      <c r="F31" s="1"/>
      <c r="G31" s="44"/>
      <c r="J31" s="5"/>
    </row>
    <row r="32" spans="1:10" ht="15" x14ac:dyDescent="0.25">
      <c r="A32" s="1"/>
      <c r="B32" s="1"/>
      <c r="C32" s="1"/>
      <c r="D32" s="1"/>
      <c r="E32" s="3"/>
      <c r="F32" s="3"/>
      <c r="G32" s="45"/>
    </row>
    <row r="33" spans="1:13" ht="15.75" customHeight="1" x14ac:dyDescent="0.2">
      <c r="A33" s="1"/>
      <c r="B33" s="1"/>
      <c r="C33" s="1"/>
      <c r="D33" s="1"/>
      <c r="E33" s="50">
        <v>2025</v>
      </c>
      <c r="F33" s="50"/>
      <c r="G33" s="51">
        <v>2026</v>
      </c>
      <c r="K33" s="46"/>
    </row>
    <row r="34" spans="1:13" ht="15.75" customHeight="1" x14ac:dyDescent="0.2">
      <c r="A34" s="1" t="s">
        <v>17</v>
      </c>
      <c r="B34" s="1"/>
      <c r="C34" s="1"/>
      <c r="D34" s="1"/>
      <c r="E34" s="53">
        <f>ROUND(ROUND($G$30*0.45,-1)*$C$11/1000,2)</f>
        <v>0</v>
      </c>
      <c r="F34" s="54"/>
      <c r="G34" s="53">
        <f>ROUND(ROUND($G$31*0.45,-1)*$B$11/1000,2)</f>
        <v>0</v>
      </c>
      <c r="J34" s="14"/>
    </row>
    <row r="35" spans="1:13" ht="15" x14ac:dyDescent="0.25">
      <c r="A35" s="1" t="s">
        <v>27</v>
      </c>
      <c r="B35" s="1"/>
      <c r="C35" s="38"/>
      <c r="D35" s="52"/>
      <c r="E35" s="53">
        <f>IF((ROUND(ROUND($G$30*0.45,-1)*$C$10,2)/1000&lt;1500),-(ROUND(ROUND($G$30*0.45,-1)*$C$10,2)/1000),-1500)</f>
        <v>0</v>
      </c>
      <c r="F35" s="55"/>
      <c r="G35" s="56">
        <f>IF((ROUND(ROUND($G$31*0.45,-1)*$B$10,2)/1000&lt;1600),-(ROUND(ROUND($G$31*0.45,-1)*$B$10,2)/1000),-1600)</f>
        <v>0</v>
      </c>
      <c r="H35" s="47"/>
      <c r="I35" s="6"/>
      <c r="J35" s="14"/>
      <c r="K35" s="13"/>
      <c r="L35" s="14"/>
      <c r="M35" s="14"/>
    </row>
    <row r="36" spans="1:13" ht="15" x14ac:dyDescent="0.25">
      <c r="A36" s="1" t="s">
        <v>28</v>
      </c>
      <c r="B36" s="1"/>
      <c r="C36" s="38"/>
      <c r="D36" s="48"/>
      <c r="E36" s="60">
        <f>SUM(E34:E35)</f>
        <v>0</v>
      </c>
      <c r="F36" s="61"/>
      <c r="G36" s="60">
        <f>SUM(G34:G35)</f>
        <v>0</v>
      </c>
      <c r="H36" s="47"/>
      <c r="I36" s="6"/>
      <c r="J36" s="14"/>
      <c r="K36" s="13"/>
      <c r="L36" s="14"/>
      <c r="M36" s="14"/>
    </row>
    <row r="37" spans="1:13" ht="15" x14ac:dyDescent="0.25">
      <c r="A37" s="1"/>
      <c r="B37" s="1"/>
      <c r="C37" s="38"/>
      <c r="D37" s="48"/>
      <c r="E37" s="58"/>
      <c r="F37" s="59"/>
      <c r="G37" s="57"/>
      <c r="H37" s="47"/>
      <c r="I37" s="6"/>
      <c r="K37" s="13"/>
      <c r="L37" s="14"/>
      <c r="M37" s="14"/>
    </row>
    <row r="38" spans="1:13" ht="15" x14ac:dyDescent="0.25">
      <c r="A38" s="87" t="s">
        <v>30</v>
      </c>
      <c r="B38" s="1"/>
      <c r="C38" s="38"/>
      <c r="D38" s="48"/>
      <c r="E38" s="58"/>
      <c r="F38" s="59"/>
      <c r="G38" s="57"/>
      <c r="H38" s="47"/>
      <c r="I38" s="6"/>
      <c r="K38" s="13"/>
      <c r="L38" s="14"/>
      <c r="M38" s="14"/>
    </row>
    <row r="39" spans="1:13" ht="15" x14ac:dyDescent="0.25">
      <c r="A39" s="1"/>
      <c r="B39" s="1"/>
      <c r="C39" s="1"/>
      <c r="D39" s="48"/>
      <c r="E39" s="88" t="s">
        <v>17</v>
      </c>
      <c r="F39" s="59"/>
      <c r="G39" s="66">
        <f>G34-E34</f>
        <v>0</v>
      </c>
      <c r="I39" s="6"/>
      <c r="K39" s="13"/>
      <c r="L39" s="14"/>
      <c r="M39" s="14"/>
    </row>
    <row r="40" spans="1:13" ht="15" x14ac:dyDescent="0.25">
      <c r="A40" s="1"/>
      <c r="B40" s="1"/>
      <c r="C40" s="1"/>
      <c r="D40" s="48"/>
      <c r="E40" s="38"/>
      <c r="F40" s="59"/>
      <c r="G40" s="57"/>
      <c r="I40" s="6"/>
      <c r="K40" s="13"/>
      <c r="L40" s="14"/>
      <c r="M40" s="14"/>
    </row>
    <row r="41" spans="1:13" ht="15" x14ac:dyDescent="0.25">
      <c r="A41" s="1"/>
      <c r="B41" s="1"/>
      <c r="C41" s="1"/>
      <c r="D41" s="48"/>
      <c r="E41" s="88" t="s">
        <v>31</v>
      </c>
      <c r="F41" s="65"/>
      <c r="G41" s="66">
        <f>G36-E36</f>
        <v>0</v>
      </c>
      <c r="I41" s="6"/>
      <c r="K41" s="13"/>
      <c r="L41" s="14"/>
      <c r="M41" s="14"/>
    </row>
    <row r="42" spans="1:13" x14ac:dyDescent="0.2">
      <c r="A42" s="12"/>
      <c r="B42" s="1"/>
      <c r="C42" s="16"/>
      <c r="D42" s="49"/>
      <c r="E42" s="16"/>
      <c r="F42" s="1"/>
      <c r="G42" s="16"/>
    </row>
    <row r="43" spans="1:13" ht="15" x14ac:dyDescent="0.25">
      <c r="A43" s="1"/>
      <c r="B43" s="1"/>
      <c r="C43" s="38"/>
      <c r="D43" s="48"/>
      <c r="E43" s="3"/>
      <c r="F43" s="59"/>
      <c r="G43" s="62"/>
      <c r="H43" s="47"/>
      <c r="I43" s="6"/>
      <c r="K43" s="13"/>
      <c r="L43" s="14"/>
      <c r="M43" s="14"/>
    </row>
    <row r="44" spans="1:13" ht="15" x14ac:dyDescent="0.25">
      <c r="A44" s="77" t="s">
        <v>11</v>
      </c>
      <c r="B44" s="78"/>
      <c r="C44" s="79"/>
      <c r="D44" s="48"/>
      <c r="E44" s="3"/>
      <c r="F44" s="59"/>
      <c r="G44" s="62"/>
      <c r="H44" s="47"/>
      <c r="I44" s="6"/>
      <c r="K44" s="13"/>
      <c r="L44" s="14"/>
      <c r="M44" s="14"/>
    </row>
    <row r="45" spans="1:13" ht="15" x14ac:dyDescent="0.25">
      <c r="A45" s="1"/>
      <c r="B45" s="1"/>
      <c r="C45" s="38"/>
      <c r="D45" s="48"/>
      <c r="E45" s="58"/>
      <c r="F45" s="59"/>
      <c r="G45" s="57"/>
      <c r="H45" s="47"/>
      <c r="I45" s="6"/>
      <c r="K45" s="13"/>
      <c r="L45" s="14"/>
      <c r="M45" s="14"/>
    </row>
    <row r="46" spans="1:13" ht="15" x14ac:dyDescent="0.25">
      <c r="A46" s="70" t="s">
        <v>12</v>
      </c>
      <c r="B46" s="70"/>
      <c r="C46" s="70"/>
      <c r="D46" s="70"/>
      <c r="E46" s="1">
        <f>E30</f>
        <v>2025</v>
      </c>
      <c r="F46" s="1"/>
      <c r="G46" s="80"/>
      <c r="H46" s="67"/>
    </row>
    <row r="47" spans="1:13" ht="15" x14ac:dyDescent="0.25">
      <c r="A47" s="1"/>
      <c r="B47" s="1"/>
      <c r="C47" s="1"/>
      <c r="D47" s="1"/>
      <c r="E47" s="1">
        <f>E31</f>
        <v>2026</v>
      </c>
      <c r="F47" s="1"/>
      <c r="G47" s="80"/>
    </row>
    <row r="48" spans="1:13" ht="15" x14ac:dyDescent="0.25">
      <c r="A48" s="1"/>
      <c r="B48" s="1"/>
      <c r="C48" s="38"/>
      <c r="D48" s="48"/>
      <c r="E48" s="3"/>
      <c r="F48" s="59"/>
      <c r="G48" s="62"/>
      <c r="H48" s="47"/>
      <c r="I48" s="6"/>
      <c r="M48" s="14"/>
    </row>
    <row r="49" spans="1:13" ht="15.75" customHeight="1" x14ac:dyDescent="0.2">
      <c r="A49" s="1"/>
      <c r="B49" s="1"/>
      <c r="C49" s="1"/>
      <c r="D49" s="1"/>
      <c r="E49" s="50">
        <v>2025</v>
      </c>
      <c r="F49" s="50"/>
      <c r="G49" s="51">
        <v>2026</v>
      </c>
      <c r="K49" s="46"/>
    </row>
    <row r="50" spans="1:13" ht="15.75" customHeight="1" x14ac:dyDescent="0.2">
      <c r="A50" s="1" t="s">
        <v>9</v>
      </c>
      <c r="B50" s="1"/>
      <c r="C50" s="1"/>
      <c r="D50" s="1"/>
      <c r="E50" s="53">
        <f>ROUND(ROUND($G$46*0.65,-1)*$C$17/1000,2)</f>
        <v>0</v>
      </c>
      <c r="F50" s="54"/>
      <c r="G50" s="53">
        <f>ROUND(ROUND($G$47*0.65,-1)*$B$17/1000,2)</f>
        <v>0</v>
      </c>
    </row>
    <row r="51" spans="1:13" ht="15.75" customHeight="1" x14ac:dyDescent="0.2">
      <c r="A51" s="1"/>
      <c r="B51" s="1"/>
      <c r="C51" s="1"/>
      <c r="D51" s="1"/>
      <c r="E51" s="53"/>
      <c r="F51" s="54"/>
      <c r="G51" s="53"/>
    </row>
    <row r="52" spans="1:13" ht="15" x14ac:dyDescent="0.25">
      <c r="A52" s="43" t="s">
        <v>33</v>
      </c>
      <c r="B52" s="1"/>
      <c r="C52" s="38"/>
      <c r="D52" s="48"/>
      <c r="E52" s="58"/>
      <c r="F52" s="59"/>
      <c r="G52" s="57"/>
      <c r="H52" s="47"/>
      <c r="I52" s="6"/>
      <c r="K52" s="13"/>
      <c r="L52" s="14"/>
      <c r="M52" s="14"/>
    </row>
    <row r="53" spans="1:13" ht="15" x14ac:dyDescent="0.25">
      <c r="A53" s="1"/>
      <c r="B53" s="1"/>
      <c r="C53" s="38"/>
      <c r="D53" s="48"/>
      <c r="E53" s="64" t="s">
        <v>32</v>
      </c>
      <c r="F53" s="65"/>
      <c r="G53" s="81">
        <f>G50-E50</f>
        <v>0</v>
      </c>
      <c r="H53" s="47"/>
      <c r="I53" s="6"/>
      <c r="K53" s="13"/>
      <c r="L53" s="14"/>
      <c r="M53" s="14"/>
    </row>
    <row r="54" spans="1:13" x14ac:dyDescent="0.2">
      <c r="A54" s="1"/>
      <c r="B54" s="16"/>
      <c r="C54" s="1"/>
      <c r="D54" s="1"/>
      <c r="E54" s="1"/>
      <c r="F54" s="1"/>
    </row>
    <row r="55" spans="1:13" ht="15" thickBot="1" x14ac:dyDescent="0.25"/>
    <row r="56" spans="1:13" ht="15" x14ac:dyDescent="0.25">
      <c r="A56" s="72" t="s">
        <v>19</v>
      </c>
      <c r="B56" s="73"/>
      <c r="C56" s="73"/>
      <c r="D56" s="73"/>
      <c r="E56" s="73"/>
      <c r="F56" s="73"/>
      <c r="G56" s="74"/>
      <c r="H56" s="74"/>
      <c r="I56" s="91"/>
    </row>
    <row r="57" spans="1:13" ht="15" x14ac:dyDescent="0.25">
      <c r="A57" s="75" t="s">
        <v>21</v>
      </c>
      <c r="B57" s="15"/>
      <c r="C57" s="15"/>
      <c r="D57" s="15"/>
      <c r="E57" s="15"/>
      <c r="F57" s="15"/>
      <c r="G57" s="43"/>
      <c r="H57" s="43"/>
      <c r="I57" s="92"/>
    </row>
    <row r="58" spans="1:13" ht="15" x14ac:dyDescent="0.25">
      <c r="A58" s="76" t="s">
        <v>23</v>
      </c>
      <c r="B58" s="15"/>
      <c r="C58" s="15"/>
      <c r="D58" s="15"/>
      <c r="E58" s="15"/>
      <c r="F58" s="15"/>
      <c r="G58" s="43"/>
      <c r="H58" s="43"/>
      <c r="I58" s="92"/>
    </row>
    <row r="59" spans="1:13" ht="15.75" customHeight="1" thickBot="1" x14ac:dyDescent="0.25">
      <c r="A59" s="94" t="s">
        <v>22</v>
      </c>
      <c r="B59" s="90"/>
      <c r="C59" s="90"/>
      <c r="D59" s="90"/>
      <c r="E59" s="90"/>
      <c r="F59" s="90"/>
      <c r="G59" s="90"/>
      <c r="H59" s="90"/>
      <c r="I59" s="93"/>
    </row>
    <row r="60" spans="1:13" x14ac:dyDescent="0.2">
      <c r="A60" s="89"/>
      <c r="B60" s="89"/>
      <c r="C60" s="89"/>
      <c r="D60" s="89"/>
      <c r="E60" s="89"/>
      <c r="F60" s="89"/>
      <c r="G60" s="89"/>
      <c r="H60" s="89"/>
    </row>
    <row r="61" spans="1:13" x14ac:dyDescent="0.2"/>
    <row r="62" spans="1:13" x14ac:dyDescent="0.2"/>
    <row r="63" spans="1:13" x14ac:dyDescent="0.2"/>
    <row r="64" spans="1:13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</sheetData>
  <sheetProtection selectLockedCells="1"/>
  <protectedRanges>
    <protectedRange sqref="F47" name="Range4" securityDescriptor="O:WDG:WDD:(A;;CC;;;WD)"/>
    <protectedRange sqref="F46" name="Range3" securityDescriptor="O:WDG:WDD:(A;;CC;;;WD)"/>
  </protectedRanges>
  <mergeCells count="5">
    <mergeCell ref="A5:H5"/>
    <mergeCell ref="A19:B19"/>
    <mergeCell ref="G8:H8"/>
    <mergeCell ref="G12:H12"/>
    <mergeCell ref="A20:H20"/>
  </mergeCells>
  <dataValidations count="1">
    <dataValidation type="decimal" operator="greaterThan" allowBlank="1" showErrorMessage="1" errorTitle="Error" error="This value must be greater then 0.  Please re-enter your property assessment value." sqref="G46:G48 E23 E30:E32 G23 G30:G32" xr:uid="{00000000-0002-0000-0000-00000000000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D7A71383CA04CBBD4B6E3384A176B" ma:contentTypeVersion="18" ma:contentTypeDescription="Create a new document." ma:contentTypeScope="" ma:versionID="a20c9f61eac9b74fa7c55e75fa4dbc15">
  <xsd:schema xmlns:xsd="http://www.w3.org/2001/XMLSchema" xmlns:xs="http://www.w3.org/2001/XMLSchema" xmlns:p="http://schemas.microsoft.com/office/2006/metadata/properties" xmlns:ns3="15adb102-35b0-474e-b86e-329cc17897d1" xmlns:ns4="5c2fcd09-d19e-454d-b1ac-eefe5148f39d" targetNamespace="http://schemas.microsoft.com/office/2006/metadata/properties" ma:root="true" ma:fieldsID="1a5c088d84bce8d67b05071a74f8a2af" ns3:_="" ns4:_="">
    <xsd:import namespace="15adb102-35b0-474e-b86e-329cc17897d1"/>
    <xsd:import namespace="5c2fcd09-d19e-454d-b1ac-eefe5148f3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db102-35b0-474e-b86e-329cc1789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fcd09-d19e-454d-b1ac-eefe5148f3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db102-35b0-474e-b86e-329cc17897d1" xsi:nil="true"/>
  </documentManagement>
</p:properties>
</file>

<file path=customXml/itemProps1.xml><?xml version="1.0" encoding="utf-8"?>
<ds:datastoreItem xmlns:ds="http://schemas.openxmlformats.org/officeDocument/2006/customXml" ds:itemID="{235EB20A-D0F1-4B30-8845-C2136BF1E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db102-35b0-474e-b86e-329cc17897d1"/>
    <ds:schemaRef ds:uri="5c2fcd09-d19e-454d-b1ac-eefe5148f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27C0BC-B842-4ADF-9455-13CFB6240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EBE2F5-AD35-4E86-A4EE-F75B361167F5}">
  <ds:schemaRefs>
    <ds:schemaRef ds:uri="15adb102-35b0-474e-b86e-329cc17897d1"/>
    <ds:schemaRef ds:uri="http://schemas.microsoft.com/office/2006/documentManagement/types"/>
    <ds:schemaRef ds:uri="http://schemas.microsoft.com/office/infopath/2007/PartnerControls"/>
    <ds:schemaRef ds:uri="http://purl.org/dc/dcmitype/"/>
    <ds:schemaRef ds:uri="5c2fcd09-d19e-454d-b1ac-eefe5148f39d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V1-2026 Tax Impact Calculator</vt:lpstr>
      <vt:lpstr>'V1-2026 Tax Impact Calculator'!Print_Area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Watson</dc:creator>
  <cp:lastModifiedBy>Kathy McGregor</cp:lastModifiedBy>
  <cp:lastPrinted>2026-03-16T19:05:43Z</cp:lastPrinted>
  <dcterms:created xsi:type="dcterms:W3CDTF">2016-04-26T14:56:35Z</dcterms:created>
  <dcterms:modified xsi:type="dcterms:W3CDTF">2026-04-15T13:26:23Z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0x01010027FD7A71383CA04CBBD4B6E3384A176B</vt:lpwstr>
  </property>
</Properties>
</file>